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russellk/kcr!/wwwroot/kcr-web/courses/che311/scores/"/>
    </mc:Choice>
  </mc:AlternateContent>
  <xr:revisionPtr revIDLastSave="0" documentId="13_ncr:1_{594CAA4D-6424-1D44-AA2B-EC0E850A2DFC}" xr6:coauthVersionLast="43" xr6:coauthVersionMax="43" xr10:uidLastSave="{00000000-0000-0000-0000-000000000000}"/>
  <bookViews>
    <workbookView xWindow="0" yWindow="460" windowWidth="38400" windowHeight="21140" activeTab="2" xr2:uid="{00000000-000D-0000-FFFF-FFFF00000000}"/>
  </bookViews>
  <sheets>
    <sheet name="After Exam 1" sheetId="4" r:id="rId1"/>
    <sheet name="After Exam 2" sheetId="5" r:id="rId2"/>
    <sheet name="After Exam 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4" l="1"/>
  <c r="B16" i="5"/>
  <c r="B5" i="4"/>
  <c r="N13" i="6"/>
  <c r="N12" i="6"/>
  <c r="N11" i="6"/>
  <c r="N10" i="6"/>
  <c r="N9" i="6"/>
  <c r="N8" i="6"/>
  <c r="N7" i="6"/>
  <c r="N6" i="6"/>
  <c r="N5" i="6"/>
  <c r="N4" i="6"/>
  <c r="N3" i="6"/>
  <c r="N14" i="6" s="1"/>
  <c r="N13" i="4"/>
  <c r="N12" i="4"/>
  <c r="N11" i="4"/>
  <c r="N10" i="4"/>
  <c r="N9" i="4"/>
  <c r="N8" i="4"/>
  <c r="N7" i="4"/>
  <c r="N6" i="4"/>
  <c r="N5" i="4"/>
  <c r="N4" i="4"/>
  <c r="N3" i="4"/>
  <c r="N14" i="4" s="1"/>
  <c r="G11" i="6" l="1"/>
  <c r="B7" i="6"/>
  <c r="B16" i="6" s="1"/>
  <c r="G10" i="6"/>
  <c r="G9" i="6"/>
  <c r="G8" i="6"/>
  <c r="G7" i="6"/>
  <c r="G6" i="6"/>
  <c r="G5" i="6"/>
  <c r="G4" i="6"/>
  <c r="G3" i="6"/>
  <c r="G2" i="6"/>
  <c r="B6" i="5"/>
  <c r="G11" i="5"/>
  <c r="G10" i="5"/>
  <c r="G9" i="5"/>
  <c r="H9" i="5" s="1"/>
  <c r="C9" i="5" s="1"/>
  <c r="D9" i="5" s="1"/>
  <c r="G8" i="5"/>
  <c r="H8" i="5" s="1"/>
  <c r="C8" i="5" s="1"/>
  <c r="D8" i="5" s="1"/>
  <c r="G7" i="5"/>
  <c r="G6" i="5"/>
  <c r="H6" i="5" s="1"/>
  <c r="C6" i="5" s="1"/>
  <c r="D6" i="5" s="1"/>
  <c r="G5" i="5"/>
  <c r="H5" i="5" s="1"/>
  <c r="C5" i="5" s="1"/>
  <c r="D5" i="5" s="1"/>
  <c r="G4" i="5"/>
  <c r="H4" i="5" s="1"/>
  <c r="C4" i="5" s="1"/>
  <c r="D4" i="5" s="1"/>
  <c r="G3" i="5"/>
  <c r="G2" i="5"/>
  <c r="G11" i="4"/>
  <c r="G10" i="4"/>
  <c r="G9" i="4"/>
  <c r="G8" i="4"/>
  <c r="G7" i="4"/>
  <c r="G6" i="4"/>
  <c r="G5" i="4"/>
  <c r="G4" i="4"/>
  <c r="G2" i="4"/>
  <c r="G3" i="4"/>
  <c r="H2" i="6" l="1"/>
  <c r="C2" i="6" s="1"/>
  <c r="D2" i="6" s="1"/>
  <c r="H10" i="6"/>
  <c r="C10" i="6" s="1"/>
  <c r="D10" i="6" s="1"/>
  <c r="H6" i="6"/>
  <c r="C6" i="6" s="1"/>
  <c r="D6" i="6" s="1"/>
  <c r="H3" i="6"/>
  <c r="C3" i="6" s="1"/>
  <c r="D3" i="6" s="1"/>
  <c r="H7" i="6"/>
  <c r="C7" i="6" s="1"/>
  <c r="D7" i="6" s="1"/>
  <c r="H11" i="6"/>
  <c r="C11" i="6" s="1"/>
  <c r="D11" i="6" s="1"/>
  <c r="H4" i="6"/>
  <c r="C4" i="6" s="1"/>
  <c r="D4" i="6" s="1"/>
  <c r="H8" i="6"/>
  <c r="C8" i="6" s="1"/>
  <c r="D8" i="6" s="1"/>
  <c r="H5" i="6"/>
  <c r="C5" i="6" s="1"/>
  <c r="D5" i="6" s="1"/>
  <c r="H9" i="6"/>
  <c r="C9" i="6" s="1"/>
  <c r="D9" i="6" s="1"/>
  <c r="H10" i="5"/>
  <c r="C10" i="5" s="1"/>
  <c r="D10" i="5" s="1"/>
  <c r="H3" i="5"/>
  <c r="C3" i="5" s="1"/>
  <c r="D3" i="5" s="1"/>
  <c r="H7" i="5"/>
  <c r="C7" i="5" s="1"/>
  <c r="D7" i="5" s="1"/>
  <c r="H11" i="5"/>
  <c r="C11" i="5" s="1"/>
  <c r="D11" i="5" s="1"/>
  <c r="H2" i="5"/>
  <c r="C2" i="5" s="1"/>
  <c r="D2" i="5" s="1"/>
  <c r="N13" i="5"/>
  <c r="N9" i="5"/>
  <c r="N5" i="5"/>
  <c r="N12" i="5"/>
  <c r="N8" i="5"/>
  <c r="N4" i="5"/>
  <c r="N11" i="5"/>
  <c r="N7" i="5"/>
  <c r="N3" i="5"/>
  <c r="N10" i="5"/>
  <c r="N6" i="5"/>
  <c r="H11" i="4"/>
  <c r="C11" i="4" s="1"/>
  <c r="D11" i="4" s="1"/>
  <c r="H3" i="4"/>
  <c r="C3" i="4" s="1"/>
  <c r="D3" i="4" s="1"/>
  <c r="H2" i="4"/>
  <c r="C2" i="4" s="1"/>
  <c r="D2" i="4" s="1"/>
  <c r="H4" i="4"/>
  <c r="C4" i="4" s="1"/>
  <c r="D4" i="4" s="1"/>
  <c r="H5" i="4"/>
  <c r="C5" i="4" s="1"/>
  <c r="D5" i="4" s="1"/>
  <c r="H6" i="4"/>
  <c r="C6" i="4" s="1"/>
  <c r="D6" i="4" s="1"/>
  <c r="H7" i="4"/>
  <c r="C7" i="4" s="1"/>
  <c r="D7" i="4" s="1"/>
  <c r="H8" i="4"/>
  <c r="C8" i="4" s="1"/>
  <c r="D8" i="4" s="1"/>
  <c r="H9" i="4"/>
  <c r="C9" i="4" s="1"/>
  <c r="D9" i="4" s="1"/>
  <c r="H10" i="4"/>
  <c r="C10" i="4" s="1"/>
  <c r="D10" i="4" s="1"/>
  <c r="N14" i="5" l="1"/>
</calcChain>
</file>

<file path=xl/sharedStrings.xml><?xml version="1.0" encoding="utf-8"?>
<sst xmlns="http://schemas.openxmlformats.org/spreadsheetml/2006/main" count="159" uniqueCount="35">
  <si>
    <t>Score exam #1 (100)</t>
  </si>
  <si>
    <t>Score exam #2 (100)</t>
  </si>
  <si>
    <t>Grade</t>
  </si>
  <si>
    <t>Your Final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</si>
  <si>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</si>
  <si>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</si>
  <si>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</si>
  <si>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</si>
  <si>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</si>
  <si>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</si>
  <si>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</si>
  <si>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</si>
  <si>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</si>
  <si>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</si>
  <si>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% for grade</t>
  </si>
  <si>
    <t>Total Points for grade</t>
  </si>
  <si>
    <t>Score exam #3 (100)</t>
  </si>
  <si>
    <t>Your scores</t>
  </si>
  <si>
    <t>Final (150)</t>
  </si>
  <si>
    <t>Current Total (390)</t>
  </si>
  <si>
    <t>Total possible (540)</t>
  </si>
  <si>
    <t>Current Total (190)</t>
  </si>
  <si>
    <t>Avg Exam % needed</t>
  </si>
  <si>
    <t>Total Points remaining</t>
  </si>
  <si>
    <t>Current Total (290)</t>
  </si>
  <si>
    <r>
      <rPr>
        <b/>
        <sz val="11"/>
        <color indexed="10"/>
        <rFont val="Calibri"/>
        <family val="2"/>
      </rPr>
      <t>*</t>
    </r>
    <r>
      <rPr>
        <b/>
        <sz val="11"/>
        <color indexed="39"/>
        <rFont val="Calibri"/>
        <family val="2"/>
      </rPr>
      <t>Points you need for grade</t>
    </r>
  </si>
  <si>
    <r>
      <rPr>
        <b/>
        <sz val="11"/>
        <color indexed="10"/>
        <rFont val="Calibri"/>
        <family val="2"/>
      </rPr>
      <t>*</t>
    </r>
    <r>
      <rPr>
        <b/>
        <sz val="11"/>
        <color indexed="8"/>
        <rFont val="Calibri"/>
        <family val="2"/>
      </rPr>
      <t xml:space="preserve"> All syllabus rules apply</t>
    </r>
  </si>
  <si>
    <r>
      <rPr>
        <b/>
        <sz val="11"/>
        <color rgb="FF7030A0"/>
        <rFont val="Calibri (Body)"/>
      </rPr>
      <t>OWL Homework</t>
    </r>
    <r>
      <rPr>
        <sz val="11"/>
        <color theme="1"/>
        <rFont val="Calibri"/>
        <family val="2"/>
        <scheme val="minor"/>
      </rPr>
      <t xml:space="preserve">  (45)</t>
    </r>
  </si>
  <si>
    <r>
      <rPr>
        <b/>
        <sz val="11"/>
        <color rgb="FF7030A0"/>
        <rFont val="Calibri (Body)"/>
      </rPr>
      <t>In-class Quizzes</t>
    </r>
    <r>
      <rPr>
        <sz val="11"/>
        <color theme="1"/>
        <rFont val="Calibri"/>
        <family val="2"/>
        <scheme val="minor"/>
      </rPr>
      <t xml:space="preserve"> (45)</t>
    </r>
  </si>
  <si>
    <t>Current Course Grade:</t>
  </si>
  <si>
    <t>Low</t>
  </si>
  <si>
    <t>grade</t>
  </si>
  <si>
    <t>#</t>
  </si>
  <si>
    <t>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</si>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</sst>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3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7030A0"/>
      <name val="Calibri (Body)"/>
    </font>
    <font>
      <sz val="2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quotePrefix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164" fontId="4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9" fillId="0" borderId="0" xfId="0" applyFont="1" applyFill="1" applyBorder="1"/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 applyProtection="1">
      <alignment horizontal="center"/>
      <protection hidden="1"/>
    </xf>
    <xf numFmtId="164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 applyProtection="1">
      <alignment horizontal="center"/>
      <protection hidden="1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zoomScale="150" zoomScaleNormal="150" workbookViewId="0">
      <selection activeCell="B17" sqref="B17"/>
    </sheetView>
  </sheetViews>
  <sheetFormatPr baseColWidth="10" defaultColWidth="8.83203125" defaultRowHeight="15"/>
  <cols>
    <col min="1" max="1" width="20" bestFit="1" customWidth="1"/>
    <col min="2" max="2" width="9.83203125" style="1" bestFit="1" customWidth="1"/>
    <col min="3" max="3" width="22" style="1" bestFit="1" customWidth="1"/>
    <col min="4" max="4" width="21" style="24" bestFit="1" customWidth="1"/>
    <col min="5" max="5" width="5.83203125" style="1" bestFit="1" customWidth="1"/>
    <col min="6" max="6" width="9.83203125" style="1" bestFit="1" customWidth="1"/>
    <col min="7" max="7" width="17.33203125" style="1" bestFit="1" customWidth="1"/>
    <col min="8" max="8" width="8.6640625" style="33" bestFit="1" customWidth="1"/>
    <col min="9" max="9" width="4.1640625" style="19" bestFit="1" customWidth="1"/>
    <col min="10" max="10" width="3.33203125" style="19" bestFit="1" customWidth="1"/>
    <col min="11" max="11" width="8.83203125" style="14"/>
    <col min="12" max="14" width="8.83203125" style="42"/>
    <col min="15" max="19" width="8.83203125" style="31"/>
  </cols>
  <sheetData>
    <row r="1" spans="1:19">
      <c r="B1" s="1" t="s">
        <v>17</v>
      </c>
      <c r="C1" s="24" t="s">
        <v>25</v>
      </c>
      <c r="D1" s="24" t="s">
        <v>22</v>
      </c>
      <c r="E1" s="1" t="s">
        <v>2</v>
      </c>
      <c r="F1" s="1" t="s">
        <v>14</v>
      </c>
      <c r="G1" s="1" t="s">
        <v>15</v>
      </c>
      <c r="H1" s="33" t="s">
        <v>3</v>
      </c>
    </row>
    <row r="2" spans="1:19">
      <c r="A2" t="s">
        <v>0</v>
      </c>
      <c r="B2" s="4"/>
      <c r="C2" s="25" t="str">
        <f>IF(H2&lt;=0,"na",IF(H2&gt;$B$9,"na",ROUNDUP(H2,0)))</f>
        <v>na</v>
      </c>
      <c r="D2" s="24" t="str">
        <f>IF(C2="na",C2, IF(100*C2/$B$9-INT(100*C2/$B$9)=0,100*C2/$B$9,INT(100*C2/$B$9)+1 ))</f>
        <v>na</v>
      </c>
      <c r="E2" s="1" t="s">
        <v>4</v>
      </c>
      <c r="F2" s="1">
        <v>86</v>
      </c>
      <c r="G2" s="22">
        <f>IF((F2/100)*540-INT((F2/100)*540)=0,(F2/100)*540,INT((F2/100)*540)+1)</f>
        <v>465</v>
      </c>
      <c r="H2" s="34">
        <f>(G2-$B$5)</f>
        <v>465</v>
      </c>
      <c r="I2" s="19">
        <v>270</v>
      </c>
      <c r="J2" s="19" t="s">
        <v>13</v>
      </c>
      <c r="L2" s="15" t="s">
        <v>30</v>
      </c>
      <c r="M2" s="15" t="s">
        <v>31</v>
      </c>
      <c r="N2" s="43" t="s">
        <v>32</v>
      </c>
    </row>
    <row r="3" spans="1:19">
      <c r="A3" t="s">
        <v>27</v>
      </c>
      <c r="B3" s="4"/>
      <c r="C3" s="25" t="str">
        <f>IF(H3&lt;=0,"na",IF(H3&gt;$B$9,"na",ROUNDUP(H3,0)))</f>
        <v>na</v>
      </c>
      <c r="D3" s="24" t="str">
        <f>IF(C3="na",C3, IF(100*C3/$B$9-INT(100*C3/$B$9)=0,100*C3/$B$9,INT(100*C3/$B$9)+1 ))</f>
        <v>na</v>
      </c>
      <c r="E3" s="1" t="s">
        <v>5</v>
      </c>
      <c r="F3" s="1">
        <v>83</v>
      </c>
      <c r="G3" s="22">
        <f t="shared" ref="G3:G11" si="0">IF((F3/100)*540-INT((F3/100)*540)=0,(F3/100)*540,INT((F3/100)*540)+1)</f>
        <v>449</v>
      </c>
      <c r="H3" s="34">
        <f t="shared" ref="H3:H11" si="1">(G3-$B$5)</f>
        <v>449</v>
      </c>
      <c r="I3" s="19">
        <v>297</v>
      </c>
      <c r="J3" s="19" t="s">
        <v>12</v>
      </c>
      <c r="L3" s="44">
        <v>0</v>
      </c>
      <c r="M3" s="15" t="s">
        <v>33</v>
      </c>
      <c r="N3" s="43">
        <f t="shared" ref="N3:N13" si="2">COUNTIF(G:G,M3)</f>
        <v>0</v>
      </c>
    </row>
    <row r="4" spans="1:19">
      <c r="A4" t="s">
        <v>28</v>
      </c>
      <c r="B4" s="4"/>
      <c r="C4" s="25" t="str">
        <f t="shared" ref="C4:C11" si="3">IF(H4&lt;=0,"na",IF(H4&gt;$B$9,"na",ROUNDUP(H4,0)))</f>
        <v>na</v>
      </c>
      <c r="D4" s="24" t="str">
        <f t="shared" ref="D4:D11" si="4">IF(C4="na",C4, IF(100*C4/$B$9-INT(100*C4/$B$9)=0,100*C4/$B$9,INT(100*C4/$B$9)+1 ))</f>
        <v>na</v>
      </c>
      <c r="E4" s="1" t="s">
        <v>6</v>
      </c>
      <c r="F4" s="1">
        <v>80</v>
      </c>
      <c r="G4" s="22">
        <f t="shared" si="0"/>
        <v>432</v>
      </c>
      <c r="H4" s="34">
        <f t="shared" si="1"/>
        <v>432</v>
      </c>
      <c r="I4" s="19">
        <v>324</v>
      </c>
      <c r="J4" s="19" t="s">
        <v>11</v>
      </c>
      <c r="L4" s="44">
        <v>50</v>
      </c>
      <c r="M4" s="15" t="s">
        <v>13</v>
      </c>
      <c r="N4" s="43">
        <f t="shared" si="2"/>
        <v>0</v>
      </c>
    </row>
    <row r="5" spans="1:19">
      <c r="A5" s="2" t="s">
        <v>21</v>
      </c>
      <c r="B5" s="5">
        <f>SUM(B2:B4)</f>
        <v>0</v>
      </c>
      <c r="C5" s="25" t="str">
        <f t="shared" si="3"/>
        <v>na</v>
      </c>
      <c r="D5" s="24" t="str">
        <f t="shared" si="4"/>
        <v>na</v>
      </c>
      <c r="E5" s="1" t="s">
        <v>7</v>
      </c>
      <c r="F5" s="1">
        <v>76</v>
      </c>
      <c r="G5" s="22">
        <f t="shared" si="0"/>
        <v>411</v>
      </c>
      <c r="H5" s="34">
        <f t="shared" si="1"/>
        <v>411</v>
      </c>
      <c r="I5" s="19">
        <v>346</v>
      </c>
      <c r="J5" s="19" t="s">
        <v>10</v>
      </c>
      <c r="L5" s="44">
        <v>55</v>
      </c>
      <c r="M5" s="15" t="s">
        <v>12</v>
      </c>
      <c r="N5" s="43">
        <f t="shared" si="2"/>
        <v>0</v>
      </c>
    </row>
    <row r="6" spans="1:19">
      <c r="A6" s="2" t="s">
        <v>1</v>
      </c>
      <c r="B6"/>
      <c r="C6" s="25" t="str">
        <f t="shared" si="3"/>
        <v>na</v>
      </c>
      <c r="D6" s="24" t="str">
        <f t="shared" si="4"/>
        <v>na</v>
      </c>
      <c r="E6" s="1" t="s">
        <v>8</v>
      </c>
      <c r="F6" s="1">
        <v>73</v>
      </c>
      <c r="G6" s="22">
        <f t="shared" si="0"/>
        <v>395</v>
      </c>
      <c r="H6" s="34">
        <f t="shared" si="1"/>
        <v>395</v>
      </c>
      <c r="I6" s="19">
        <v>373</v>
      </c>
      <c r="J6" s="19" t="s">
        <v>9</v>
      </c>
      <c r="L6" s="44">
        <v>60</v>
      </c>
      <c r="M6" s="15" t="s">
        <v>11</v>
      </c>
      <c r="N6" s="43">
        <f t="shared" si="2"/>
        <v>0</v>
      </c>
    </row>
    <row r="7" spans="1:19">
      <c r="A7" s="2" t="s">
        <v>16</v>
      </c>
      <c r="B7"/>
      <c r="C7" s="25" t="str">
        <f t="shared" si="3"/>
        <v>na</v>
      </c>
      <c r="D7" s="24" t="str">
        <f t="shared" si="4"/>
        <v>na</v>
      </c>
      <c r="E7" s="1" t="s">
        <v>9</v>
      </c>
      <c r="F7" s="1">
        <v>69</v>
      </c>
      <c r="G7" s="22">
        <f t="shared" si="0"/>
        <v>373</v>
      </c>
      <c r="H7" s="34">
        <f t="shared" si="1"/>
        <v>373</v>
      </c>
      <c r="I7" s="19">
        <v>395</v>
      </c>
      <c r="J7" s="19" t="s">
        <v>8</v>
      </c>
      <c r="L7" s="44">
        <v>64</v>
      </c>
      <c r="M7" s="15" t="s">
        <v>10</v>
      </c>
      <c r="N7" s="43">
        <f t="shared" si="2"/>
        <v>0</v>
      </c>
    </row>
    <row r="8" spans="1:19">
      <c r="A8" s="2" t="s">
        <v>18</v>
      </c>
      <c r="C8" s="25">
        <f t="shared" si="3"/>
        <v>346</v>
      </c>
      <c r="D8" s="24">
        <f t="shared" si="4"/>
        <v>99</v>
      </c>
      <c r="E8" s="1" t="s">
        <v>10</v>
      </c>
      <c r="F8" s="1">
        <v>64</v>
      </c>
      <c r="G8" s="22">
        <f t="shared" si="0"/>
        <v>346</v>
      </c>
      <c r="H8" s="34">
        <f t="shared" si="1"/>
        <v>346</v>
      </c>
      <c r="I8" s="19">
        <v>411</v>
      </c>
      <c r="J8" s="19" t="s">
        <v>7</v>
      </c>
      <c r="L8" s="44">
        <v>69</v>
      </c>
      <c r="M8" s="15" t="s">
        <v>9</v>
      </c>
      <c r="N8" s="43">
        <f t="shared" si="2"/>
        <v>0</v>
      </c>
    </row>
    <row r="9" spans="1:19">
      <c r="A9" s="2" t="s">
        <v>23</v>
      </c>
      <c r="B9" s="28">
        <v>350</v>
      </c>
      <c r="C9" s="25">
        <f t="shared" si="3"/>
        <v>324</v>
      </c>
      <c r="D9" s="24">
        <f t="shared" si="4"/>
        <v>93</v>
      </c>
      <c r="E9" s="1" t="s">
        <v>11</v>
      </c>
      <c r="F9" s="1">
        <v>60</v>
      </c>
      <c r="G9" s="22">
        <f t="shared" si="0"/>
        <v>324</v>
      </c>
      <c r="H9" s="34">
        <f t="shared" si="1"/>
        <v>324</v>
      </c>
      <c r="I9" s="19">
        <v>432</v>
      </c>
      <c r="J9" s="19" t="s">
        <v>6</v>
      </c>
      <c r="L9" s="44">
        <v>73</v>
      </c>
      <c r="M9" s="15" t="s">
        <v>8</v>
      </c>
      <c r="N9" s="43">
        <f t="shared" si="2"/>
        <v>0</v>
      </c>
    </row>
    <row r="10" spans="1:19">
      <c r="A10" s="2" t="s">
        <v>20</v>
      </c>
      <c r="C10" s="25">
        <f t="shared" si="3"/>
        <v>297</v>
      </c>
      <c r="D10" s="24">
        <f t="shared" si="4"/>
        <v>85</v>
      </c>
      <c r="E10" s="1" t="s">
        <v>12</v>
      </c>
      <c r="F10" s="1">
        <v>55</v>
      </c>
      <c r="G10" s="22">
        <f t="shared" si="0"/>
        <v>297</v>
      </c>
      <c r="H10" s="34">
        <f t="shared" si="1"/>
        <v>297</v>
      </c>
      <c r="I10" s="19">
        <v>449</v>
      </c>
      <c r="J10" s="19" t="s">
        <v>5</v>
      </c>
      <c r="L10" s="44">
        <v>76</v>
      </c>
      <c r="M10" s="15" t="s">
        <v>7</v>
      </c>
      <c r="N10" s="43">
        <f t="shared" si="2"/>
        <v>0</v>
      </c>
    </row>
    <row r="11" spans="1:19">
      <c r="C11" s="25">
        <f t="shared" si="3"/>
        <v>270</v>
      </c>
      <c r="D11" s="24">
        <f t="shared" si="4"/>
        <v>78</v>
      </c>
      <c r="E11" s="1" t="s">
        <v>13</v>
      </c>
      <c r="F11" s="1">
        <v>50</v>
      </c>
      <c r="G11" s="22">
        <f t="shared" si="0"/>
        <v>270</v>
      </c>
      <c r="H11" s="34">
        <f t="shared" si="1"/>
        <v>270</v>
      </c>
      <c r="I11" s="19">
        <v>465</v>
      </c>
      <c r="J11" s="19" t="s">
        <v>4</v>
      </c>
      <c r="L11" s="44">
        <v>80</v>
      </c>
      <c r="M11" s="15" t="s">
        <v>6</v>
      </c>
      <c r="N11" s="43">
        <f t="shared" si="2"/>
        <v>0</v>
      </c>
    </row>
    <row r="12" spans="1:19">
      <c r="C12" s="3"/>
      <c r="H12" s="35"/>
      <c r="L12" s="44">
        <v>83</v>
      </c>
      <c r="M12" s="15" t="s">
        <v>5</v>
      </c>
      <c r="N12" s="43">
        <f t="shared" si="2"/>
        <v>0</v>
      </c>
    </row>
    <row r="13" spans="1:19">
      <c r="A13" s="2" t="s">
        <v>26</v>
      </c>
      <c r="L13" s="44">
        <v>86</v>
      </c>
      <c r="M13" s="15" t="s">
        <v>4</v>
      </c>
      <c r="N13" s="43">
        <f t="shared" si="2"/>
        <v>0</v>
      </c>
    </row>
    <row r="14" spans="1:19">
      <c r="B14" s="7"/>
      <c r="E14" s="3"/>
      <c r="G14" s="3"/>
      <c r="M14" s="42" t="s">
        <v>34</v>
      </c>
      <c r="N14" s="43">
        <f>SUM(N3:N13)</f>
        <v>0</v>
      </c>
    </row>
    <row r="15" spans="1:19" s="6" customFormat="1" ht="16" thickBot="1">
      <c r="B15" s="7"/>
      <c r="C15" s="1"/>
      <c r="D15" s="26"/>
      <c r="E15" s="3"/>
      <c r="F15" s="7"/>
      <c r="G15" s="7"/>
      <c r="H15" s="33"/>
      <c r="I15" s="19"/>
      <c r="J15" s="19"/>
      <c r="K15" s="19"/>
      <c r="L15" s="42"/>
      <c r="M15" s="42"/>
      <c r="N15" s="42"/>
      <c r="O15" s="30"/>
      <c r="P15" s="30"/>
      <c r="Q15" s="30"/>
      <c r="R15" s="30"/>
      <c r="S15" s="30"/>
    </row>
    <row r="16" spans="1:19" s="6" customFormat="1" ht="27" thickBot="1">
      <c r="A16" s="29" t="s">
        <v>29</v>
      </c>
      <c r="B16" s="37" t="str">
        <f>IF(B5=0,"",IF((B2/100)&lt;(B5/190),INDEX($M$3:$M$13,MATCH((B2),$L$3:$L$13,1)),INDEX($M$3:$M$13,MATCH((B5/1.9),$L$3:$L$13,1))))</f>
        <v/>
      </c>
      <c r="C16" s="1"/>
      <c r="D16" s="26"/>
      <c r="E16" s="3"/>
      <c r="F16" s="7"/>
      <c r="G16" s="7"/>
      <c r="H16" s="33"/>
      <c r="I16" s="19"/>
      <c r="J16" s="19"/>
      <c r="K16" s="19"/>
      <c r="L16" s="42"/>
      <c r="M16" s="42"/>
      <c r="N16" s="42"/>
      <c r="O16" s="30"/>
      <c r="P16" s="30"/>
      <c r="Q16" s="30"/>
      <c r="R16" s="30"/>
      <c r="S16" s="30"/>
    </row>
    <row r="17" spans="1:19" s="8" customFormat="1">
      <c r="B17" s="1"/>
      <c r="C17" s="1"/>
      <c r="D17" s="27"/>
      <c r="E17" s="3"/>
      <c r="F17" s="9"/>
      <c r="G17" s="10"/>
      <c r="H17" s="36"/>
      <c r="I17" s="20"/>
      <c r="J17" s="20"/>
      <c r="K17" s="20"/>
      <c r="L17" s="42"/>
      <c r="M17" s="42"/>
      <c r="N17" s="42"/>
      <c r="O17" s="32"/>
      <c r="P17" s="32"/>
      <c r="Q17" s="32"/>
      <c r="R17" s="32"/>
      <c r="S17" s="32"/>
    </row>
    <row r="18" spans="1:19">
      <c r="E18" s="3"/>
    </row>
    <row r="19" spans="1:19">
      <c r="E19" s="3"/>
      <c r="G19" s="23"/>
    </row>
    <row r="20" spans="1:19">
      <c r="E20" s="3"/>
    </row>
    <row r="21" spans="1:19">
      <c r="E21" s="3"/>
    </row>
    <row r="23" spans="1:19">
      <c r="B23" s="12"/>
    </row>
    <row r="24" spans="1:19">
      <c r="A24" s="12"/>
      <c r="B24" s="11"/>
    </row>
    <row r="25" spans="1:19">
      <c r="A25" s="11"/>
      <c r="B25" s="11"/>
    </row>
    <row r="26" spans="1:19">
      <c r="A26" s="11"/>
      <c r="B26" s="11"/>
    </row>
    <row r="27" spans="1:19">
      <c r="A27" s="11"/>
      <c r="B27" s="11"/>
    </row>
    <row r="28" spans="1:19">
      <c r="A28" s="11"/>
      <c r="B28" s="12"/>
    </row>
    <row r="29" spans="1:19">
      <c r="A29" s="12"/>
      <c r="B29" s="11"/>
    </row>
    <row r="30" spans="1:19">
      <c r="A30" s="13"/>
      <c r="B30" s="11"/>
    </row>
    <row r="31" spans="1:19">
      <c r="A31" s="13"/>
      <c r="B31" s="11"/>
    </row>
    <row r="32" spans="1:19">
      <c r="A32" s="13"/>
    </row>
  </sheetData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1"/>
  <sheetViews>
    <sheetView zoomScale="150" zoomScaleNormal="150" workbookViewId="0">
      <selection activeCell="B17" sqref="B17"/>
    </sheetView>
  </sheetViews>
  <sheetFormatPr baseColWidth="10" defaultColWidth="8.83203125" defaultRowHeight="15"/>
  <cols>
    <col min="1" max="1" width="20" bestFit="1" customWidth="1"/>
    <col min="2" max="2" width="9.83203125" style="1" bestFit="1" customWidth="1"/>
    <col min="3" max="3" width="22" style="1" bestFit="1" customWidth="1"/>
    <col min="4" max="4" width="21" style="24" bestFit="1" customWidth="1"/>
    <col min="5" max="5" width="5.83203125" style="1" bestFit="1" customWidth="1"/>
    <col min="6" max="6" width="9.83203125" style="1" bestFit="1" customWidth="1"/>
    <col min="7" max="7" width="17.33203125" style="1" bestFit="1" customWidth="1"/>
    <col min="8" max="8" width="8.6640625" style="38" bestFit="1" customWidth="1"/>
    <col min="9" max="9" width="4.1640625" style="31" bestFit="1" customWidth="1"/>
    <col min="10" max="10" width="3.33203125" style="31" bestFit="1" customWidth="1"/>
    <col min="11" max="11" width="8.83203125" style="31"/>
    <col min="12" max="14" width="8.83203125" style="42"/>
  </cols>
  <sheetData>
    <row r="1" spans="1:19">
      <c r="B1" s="1" t="s">
        <v>17</v>
      </c>
      <c r="C1" s="24" t="s">
        <v>25</v>
      </c>
      <c r="D1" s="24" t="s">
        <v>22</v>
      </c>
      <c r="E1" s="1" t="s">
        <v>2</v>
      </c>
      <c r="F1" s="1" t="s">
        <v>14</v>
      </c>
      <c r="G1" s="1" t="s">
        <v>15</v>
      </c>
      <c r="H1" s="38" t="s">
        <v>3</v>
      </c>
    </row>
    <row r="2" spans="1:19">
      <c r="A2" t="s">
        <v>0</v>
      </c>
      <c r="B2" s="4"/>
      <c r="C2" s="25" t="str">
        <f>IF(H2&lt;=0,"na",IF(H2&gt;$B$9,"na",ROUNDUP(H2,0)))</f>
        <v>na</v>
      </c>
      <c r="D2" s="24" t="str">
        <f>IF(C2="na",C2, IF(100*C2/$B$9-INT(100*C2/$B$9)=0,100*C2/$B$9,INT(100*C2/$B$9)+1 ))</f>
        <v>na</v>
      </c>
      <c r="E2" s="1" t="s">
        <v>4</v>
      </c>
      <c r="F2" s="1">
        <v>86</v>
      </c>
      <c r="G2" s="22">
        <f>IF((F2/100)*540-INT((F2/100)*540)=0,(F2/100)*540,INT((F2/100)*540)+1)</f>
        <v>465</v>
      </c>
      <c r="H2" s="39">
        <f>(G2-$B$6)</f>
        <v>465</v>
      </c>
      <c r="I2" s="31">
        <v>270</v>
      </c>
      <c r="J2" s="31" t="s">
        <v>13</v>
      </c>
      <c r="L2" s="15" t="s">
        <v>30</v>
      </c>
      <c r="M2" s="15" t="s">
        <v>31</v>
      </c>
      <c r="N2" s="43" t="s">
        <v>32</v>
      </c>
    </row>
    <row r="3" spans="1:19">
      <c r="A3" t="s">
        <v>1</v>
      </c>
      <c r="B3" s="4"/>
      <c r="C3" s="25" t="str">
        <f>IF(H3&lt;=0,"na",IF(H3&gt;$B$9,"na",ROUNDUP(H3,0)))</f>
        <v>na</v>
      </c>
      <c r="D3" s="24" t="str">
        <f t="shared" ref="D3:D11" si="0">IF(C3="na",C3, IF(100*C3/$B$9-INT(100*C3/$B$9)=0,100*C3/$B$9,INT(100*C3/$B$9)+1 ))</f>
        <v>na</v>
      </c>
      <c r="E3" s="1" t="s">
        <v>5</v>
      </c>
      <c r="F3" s="1">
        <v>83</v>
      </c>
      <c r="G3" s="22">
        <f t="shared" ref="G3:G11" si="1">IF((F3/100)*540-INT((F3/100)*540)=0,(F3/100)*540,INT((F3/100)*540)+1)</f>
        <v>449</v>
      </c>
      <c r="H3" s="39">
        <f t="shared" ref="H3:H11" si="2">(G3-$B$6)</f>
        <v>449</v>
      </c>
      <c r="I3" s="31">
        <v>297</v>
      </c>
      <c r="J3" s="31" t="s">
        <v>12</v>
      </c>
      <c r="L3" s="44">
        <v>0</v>
      </c>
      <c r="M3" s="15" t="s">
        <v>33</v>
      </c>
      <c r="N3" s="43">
        <f t="shared" ref="N3:N13" si="3">COUNTIF(G:G,M3)</f>
        <v>0</v>
      </c>
    </row>
    <row r="4" spans="1:19">
      <c r="A4" t="s">
        <v>27</v>
      </c>
      <c r="B4" s="4"/>
      <c r="C4" s="25" t="str">
        <f t="shared" ref="C4:C11" si="4">IF(H4&lt;=0,"na",IF(H4&gt;$B$9,"na",ROUNDUP(H4,0)))</f>
        <v>na</v>
      </c>
      <c r="D4" s="24" t="str">
        <f t="shared" si="0"/>
        <v>na</v>
      </c>
      <c r="E4" s="1" t="s">
        <v>6</v>
      </c>
      <c r="F4" s="1">
        <v>80</v>
      </c>
      <c r="G4" s="22">
        <f t="shared" si="1"/>
        <v>432</v>
      </c>
      <c r="H4" s="39">
        <f t="shared" si="2"/>
        <v>432</v>
      </c>
      <c r="I4" s="31">
        <v>324</v>
      </c>
      <c r="J4" s="31" t="s">
        <v>11</v>
      </c>
      <c r="L4" s="44">
        <v>50</v>
      </c>
      <c r="M4" s="15" t="s">
        <v>13</v>
      </c>
      <c r="N4" s="43">
        <f t="shared" si="3"/>
        <v>0</v>
      </c>
    </row>
    <row r="5" spans="1:19">
      <c r="A5" t="s">
        <v>28</v>
      </c>
      <c r="B5" s="4"/>
      <c r="C5" s="25" t="str">
        <f t="shared" si="4"/>
        <v>na</v>
      </c>
      <c r="D5" s="24" t="str">
        <f t="shared" si="0"/>
        <v>na</v>
      </c>
      <c r="E5" s="1" t="s">
        <v>7</v>
      </c>
      <c r="F5" s="1">
        <v>76</v>
      </c>
      <c r="G5" s="22">
        <f t="shared" si="1"/>
        <v>411</v>
      </c>
      <c r="H5" s="39">
        <f t="shared" si="2"/>
        <v>411</v>
      </c>
      <c r="I5" s="31">
        <v>346</v>
      </c>
      <c r="J5" s="31" t="s">
        <v>10</v>
      </c>
      <c r="L5" s="44">
        <v>55</v>
      </c>
      <c r="M5" s="15" t="s">
        <v>12</v>
      </c>
      <c r="N5" s="43">
        <f t="shared" si="3"/>
        <v>0</v>
      </c>
    </row>
    <row r="6" spans="1:19">
      <c r="A6" s="2" t="s">
        <v>24</v>
      </c>
      <c r="B6" s="5">
        <f>SUM(B2:B5)</f>
        <v>0</v>
      </c>
      <c r="C6" s="25" t="str">
        <f t="shared" si="4"/>
        <v>na</v>
      </c>
      <c r="D6" s="24" t="str">
        <f t="shared" si="0"/>
        <v>na</v>
      </c>
      <c r="E6" s="1" t="s">
        <v>8</v>
      </c>
      <c r="F6" s="1">
        <v>73</v>
      </c>
      <c r="G6" s="22">
        <f t="shared" si="1"/>
        <v>395</v>
      </c>
      <c r="H6" s="39">
        <f t="shared" si="2"/>
        <v>395</v>
      </c>
      <c r="I6" s="31">
        <v>373</v>
      </c>
      <c r="J6" s="31" t="s">
        <v>9</v>
      </c>
      <c r="L6" s="44">
        <v>60</v>
      </c>
      <c r="M6" s="15" t="s">
        <v>11</v>
      </c>
      <c r="N6" s="43">
        <f t="shared" si="3"/>
        <v>0</v>
      </c>
    </row>
    <row r="7" spans="1:19">
      <c r="A7" s="2" t="s">
        <v>16</v>
      </c>
      <c r="B7"/>
      <c r="C7" s="25" t="str">
        <f t="shared" si="4"/>
        <v>na</v>
      </c>
      <c r="D7" s="24" t="str">
        <f t="shared" si="0"/>
        <v>na</v>
      </c>
      <c r="E7" s="1" t="s">
        <v>9</v>
      </c>
      <c r="F7" s="1">
        <v>69</v>
      </c>
      <c r="G7" s="22">
        <f t="shared" si="1"/>
        <v>373</v>
      </c>
      <c r="H7" s="39">
        <f t="shared" si="2"/>
        <v>373</v>
      </c>
      <c r="I7" s="31">
        <v>395</v>
      </c>
      <c r="J7" s="31" t="s">
        <v>8</v>
      </c>
      <c r="L7" s="44">
        <v>64</v>
      </c>
      <c r="M7" s="15" t="s">
        <v>10</v>
      </c>
      <c r="N7" s="43">
        <f t="shared" si="3"/>
        <v>0</v>
      </c>
    </row>
    <row r="8" spans="1:19">
      <c r="A8" s="2" t="s">
        <v>18</v>
      </c>
      <c r="C8" s="25" t="str">
        <f t="shared" si="4"/>
        <v>na</v>
      </c>
      <c r="D8" s="24" t="str">
        <f t="shared" si="0"/>
        <v>na</v>
      </c>
      <c r="E8" s="1" t="s">
        <v>10</v>
      </c>
      <c r="F8" s="1">
        <v>64</v>
      </c>
      <c r="G8" s="22">
        <f t="shared" si="1"/>
        <v>346</v>
      </c>
      <c r="H8" s="39">
        <f t="shared" si="2"/>
        <v>346</v>
      </c>
      <c r="I8" s="31">
        <v>411</v>
      </c>
      <c r="J8" s="31" t="s">
        <v>7</v>
      </c>
      <c r="L8" s="44">
        <v>69</v>
      </c>
      <c r="M8" s="15" t="s">
        <v>9</v>
      </c>
      <c r="N8" s="43">
        <f t="shared" si="3"/>
        <v>0</v>
      </c>
    </row>
    <row r="9" spans="1:19">
      <c r="A9" s="2" t="s">
        <v>23</v>
      </c>
      <c r="B9" s="28">
        <v>250</v>
      </c>
      <c r="C9" s="25" t="str">
        <f t="shared" si="4"/>
        <v>na</v>
      </c>
      <c r="D9" s="24" t="str">
        <f t="shared" si="0"/>
        <v>na</v>
      </c>
      <c r="E9" s="1" t="s">
        <v>11</v>
      </c>
      <c r="F9" s="1">
        <v>60</v>
      </c>
      <c r="G9" s="22">
        <f t="shared" si="1"/>
        <v>324</v>
      </c>
      <c r="H9" s="39">
        <f t="shared" si="2"/>
        <v>324</v>
      </c>
      <c r="I9" s="31">
        <v>432</v>
      </c>
      <c r="J9" s="31" t="s">
        <v>6</v>
      </c>
      <c r="L9" s="44">
        <v>73</v>
      </c>
      <c r="M9" s="15" t="s">
        <v>8</v>
      </c>
      <c r="N9" s="43">
        <f t="shared" si="3"/>
        <v>0</v>
      </c>
    </row>
    <row r="10" spans="1:19">
      <c r="A10" s="2" t="s">
        <v>20</v>
      </c>
      <c r="C10" s="25" t="str">
        <f t="shared" si="4"/>
        <v>na</v>
      </c>
      <c r="D10" s="24" t="str">
        <f t="shared" si="0"/>
        <v>na</v>
      </c>
      <c r="E10" s="1" t="s">
        <v>12</v>
      </c>
      <c r="F10" s="1">
        <v>55</v>
      </c>
      <c r="G10" s="22">
        <f t="shared" si="1"/>
        <v>297</v>
      </c>
      <c r="H10" s="39">
        <f t="shared" si="2"/>
        <v>297</v>
      </c>
      <c r="I10" s="31">
        <v>449</v>
      </c>
      <c r="J10" s="31" t="s">
        <v>5</v>
      </c>
      <c r="L10" s="44">
        <v>76</v>
      </c>
      <c r="M10" s="15" t="s">
        <v>7</v>
      </c>
      <c r="N10" s="43">
        <f t="shared" si="3"/>
        <v>0</v>
      </c>
    </row>
    <row r="11" spans="1:19">
      <c r="C11" s="25" t="str">
        <f t="shared" si="4"/>
        <v>na</v>
      </c>
      <c r="D11" s="24" t="str">
        <f t="shared" si="0"/>
        <v>na</v>
      </c>
      <c r="E11" s="1" t="s">
        <v>13</v>
      </c>
      <c r="F11" s="1">
        <v>50</v>
      </c>
      <c r="G11" s="22">
        <f t="shared" si="1"/>
        <v>270</v>
      </c>
      <c r="H11" s="39">
        <f t="shared" si="2"/>
        <v>270</v>
      </c>
      <c r="I11" s="31">
        <v>465</v>
      </c>
      <c r="J11" s="31" t="s">
        <v>4</v>
      </c>
      <c r="L11" s="44">
        <v>80</v>
      </c>
      <c r="M11" s="15" t="s">
        <v>6</v>
      </c>
      <c r="N11" s="43">
        <f t="shared" si="3"/>
        <v>0</v>
      </c>
    </row>
    <row r="12" spans="1:19">
      <c r="C12" s="3"/>
      <c r="H12" s="40"/>
      <c r="L12" s="44">
        <v>83</v>
      </c>
      <c r="M12" s="15" t="s">
        <v>5</v>
      </c>
      <c r="N12" s="43">
        <f t="shared" si="3"/>
        <v>0</v>
      </c>
    </row>
    <row r="13" spans="1:19">
      <c r="A13" s="2" t="s">
        <v>26</v>
      </c>
      <c r="L13" s="44">
        <v>86</v>
      </c>
      <c r="M13" s="15" t="s">
        <v>4</v>
      </c>
      <c r="N13" s="43">
        <f t="shared" si="3"/>
        <v>0</v>
      </c>
    </row>
    <row r="14" spans="1:19">
      <c r="B14" s="7"/>
      <c r="E14" s="3"/>
      <c r="G14" s="3"/>
      <c r="M14" s="42" t="s">
        <v>34</v>
      </c>
      <c r="N14" s="43">
        <f>SUM(N3:N13)</f>
        <v>0</v>
      </c>
    </row>
    <row r="15" spans="1:19" s="6" customFormat="1" ht="16" thickBot="1">
      <c r="B15" s="7"/>
      <c r="C15" s="1"/>
      <c r="D15" s="26"/>
      <c r="E15" s="3"/>
      <c r="F15" s="7"/>
      <c r="G15" s="7"/>
      <c r="H15" s="33"/>
      <c r="I15" s="30"/>
      <c r="J15" s="30"/>
      <c r="K15" s="30"/>
      <c r="L15" s="42"/>
      <c r="M15" s="42"/>
      <c r="N15" s="42"/>
    </row>
    <row r="16" spans="1:19" s="6" customFormat="1" ht="27" thickBot="1">
      <c r="A16" s="29" t="s">
        <v>29</v>
      </c>
      <c r="B16" s="37" t="str">
        <f>IF(B6=0,"",IF(MAX(B2:B3)&lt;(B6/2.9),INDEX($M$3:$M$13,MATCH(MAX(B2:B3),$L$3:$L$13,1)),INDEX($M$3:$M$13,MATCH((B6/2.9),$L$3:$L$13,1))))</f>
        <v/>
      </c>
      <c r="C16" s="1"/>
      <c r="D16" s="26"/>
      <c r="E16" s="3"/>
      <c r="F16" s="7"/>
      <c r="G16" s="7"/>
      <c r="H16" s="33"/>
      <c r="I16" s="30"/>
      <c r="J16" s="30"/>
      <c r="K16" s="30"/>
      <c r="L16" s="42"/>
      <c r="M16" s="42"/>
      <c r="N16" s="42"/>
      <c r="O16" s="30"/>
      <c r="P16" s="30"/>
      <c r="Q16" s="30"/>
      <c r="R16" s="30"/>
      <c r="S16" s="30"/>
    </row>
    <row r="17" spans="1:7">
      <c r="B17" s="41"/>
      <c r="E17" s="3"/>
    </row>
    <row r="18" spans="1:7">
      <c r="B18" s="41"/>
      <c r="E18" s="3"/>
      <c r="G18" s="23"/>
    </row>
    <row r="19" spans="1:7">
      <c r="B19" s="41"/>
      <c r="E19" s="3"/>
    </row>
    <row r="20" spans="1:7">
      <c r="E20" s="3"/>
    </row>
    <row r="22" spans="1:7">
      <c r="B22" s="12"/>
    </row>
    <row r="23" spans="1:7">
      <c r="A23" s="12"/>
      <c r="B23" s="11"/>
    </row>
    <row r="24" spans="1:7">
      <c r="A24" s="11"/>
      <c r="B24" s="11"/>
    </row>
    <row r="25" spans="1:7">
      <c r="A25" s="11"/>
      <c r="B25" s="11"/>
    </row>
    <row r="26" spans="1:7">
      <c r="A26" s="11"/>
      <c r="B26" s="11"/>
    </row>
    <row r="27" spans="1:7">
      <c r="A27" s="11"/>
      <c r="B27" s="12"/>
    </row>
    <row r="28" spans="1:7">
      <c r="A28" s="12"/>
      <c r="B28" s="11"/>
    </row>
    <row r="29" spans="1:7">
      <c r="A29" s="13"/>
      <c r="B29" s="11"/>
    </row>
    <row r="30" spans="1:7">
      <c r="A30" s="13"/>
      <c r="B30" s="11"/>
    </row>
    <row r="31" spans="1:7">
      <c r="A31" s="13"/>
    </row>
  </sheetData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"/>
  <sheetViews>
    <sheetView tabSelected="1" zoomScale="150" zoomScaleNormal="150" workbookViewId="0">
      <selection activeCell="F19" sqref="F19"/>
    </sheetView>
  </sheetViews>
  <sheetFormatPr baseColWidth="10" defaultColWidth="8.83203125" defaultRowHeight="15"/>
  <cols>
    <col min="1" max="1" width="20" bestFit="1" customWidth="1"/>
    <col min="2" max="2" width="9.83203125" style="1" bestFit="1" customWidth="1"/>
    <col min="3" max="3" width="22" style="1" bestFit="1" customWidth="1"/>
    <col min="4" max="4" width="21" style="24" bestFit="1" customWidth="1"/>
    <col min="5" max="5" width="5.83203125" style="1" bestFit="1" customWidth="1"/>
    <col min="6" max="6" width="9.83203125" style="1" bestFit="1" customWidth="1"/>
    <col min="7" max="7" width="17.33203125" style="1" bestFit="1" customWidth="1"/>
    <col min="8" max="8" width="8.6640625" style="15" bestFit="1" customWidth="1"/>
    <col min="9" max="9" width="4.1640625" style="14" bestFit="1" customWidth="1"/>
    <col min="10" max="10" width="3.33203125" style="14" bestFit="1" customWidth="1"/>
    <col min="11" max="11" width="8.83203125" style="14"/>
    <col min="12" max="14" width="8.83203125" style="42"/>
  </cols>
  <sheetData>
    <row r="1" spans="1:19">
      <c r="B1" s="1" t="s">
        <v>17</v>
      </c>
      <c r="C1" s="24" t="s">
        <v>25</v>
      </c>
      <c r="D1" s="24" t="s">
        <v>22</v>
      </c>
      <c r="E1" s="1" t="s">
        <v>2</v>
      </c>
      <c r="F1" s="1" t="s">
        <v>14</v>
      </c>
      <c r="G1" s="1" t="s">
        <v>15</v>
      </c>
      <c r="H1" s="15" t="s">
        <v>3</v>
      </c>
    </row>
    <row r="2" spans="1:19">
      <c r="A2" t="s">
        <v>0</v>
      </c>
      <c r="B2" s="4"/>
      <c r="C2" s="25" t="str">
        <f>IF(H2&lt;=0,"na",IF(H2&gt;$B$9,"na",ROUNDUP(H2,0)))</f>
        <v>na</v>
      </c>
      <c r="D2" s="24" t="str">
        <f>IF(C2="na",C2, IF(100*C2/$B$9-INT(100*C2/$B$9)=0,100*C2/$B$9,INT(100*C2/$B$9)+1 ))</f>
        <v>na</v>
      </c>
      <c r="E2" s="1" t="s">
        <v>4</v>
      </c>
      <c r="F2" s="1">
        <v>86</v>
      </c>
      <c r="G2" s="22">
        <f>IF((F2/100)*540-INT((F2/100)*540)=0,(F2/100)*540,INT((F2/100)*540)+1)</f>
        <v>465</v>
      </c>
      <c r="H2" s="21">
        <f>(G2-$B$7)</f>
        <v>465</v>
      </c>
      <c r="I2" s="14">
        <v>270</v>
      </c>
      <c r="J2" s="14" t="s">
        <v>13</v>
      </c>
      <c r="L2" s="15" t="s">
        <v>30</v>
      </c>
      <c r="M2" s="15" t="s">
        <v>31</v>
      </c>
      <c r="N2" s="43" t="s">
        <v>32</v>
      </c>
    </row>
    <row r="3" spans="1:19">
      <c r="A3" t="s">
        <v>1</v>
      </c>
      <c r="B3" s="4"/>
      <c r="C3" s="25" t="str">
        <f>IF(H3&lt;=0,"na",IF(H3&gt;$B$9,"na",ROUNDUP(H3,0)))</f>
        <v>na</v>
      </c>
      <c r="D3" s="24" t="str">
        <f t="shared" ref="D3:D11" si="0">IF(C3="na",C3, IF(100*C3/$B$9-INT(100*C3/$B$9)=0,100*C3/$B$9,INT(100*C3/$B$9)+1 ))</f>
        <v>na</v>
      </c>
      <c r="E3" s="1" t="s">
        <v>5</v>
      </c>
      <c r="F3" s="1">
        <v>83</v>
      </c>
      <c r="G3" s="22">
        <f t="shared" ref="G3:G11" si="1">IF((F3/100)*540-INT((F3/100)*540)=0,(F3/100)*540,INT((F3/100)*540)+1)</f>
        <v>449</v>
      </c>
      <c r="H3" s="21">
        <f t="shared" ref="H3:H11" si="2">(G3-$B$7)</f>
        <v>449</v>
      </c>
      <c r="I3" s="14">
        <v>297</v>
      </c>
      <c r="J3" s="14" t="s">
        <v>12</v>
      </c>
      <c r="L3" s="44">
        <v>0</v>
      </c>
      <c r="M3" s="15" t="s">
        <v>33</v>
      </c>
      <c r="N3" s="43">
        <f t="shared" ref="N3:N13" si="3">COUNTIF(G:G,M3)</f>
        <v>0</v>
      </c>
    </row>
    <row r="4" spans="1:19">
      <c r="A4" t="s">
        <v>16</v>
      </c>
      <c r="B4" s="4"/>
      <c r="C4" s="25" t="str">
        <f t="shared" ref="C4:C11" si="4">IF(H4&lt;=0,"na",IF(H4&gt;$B$9,"na",ROUNDUP(H4,0)))</f>
        <v>na</v>
      </c>
      <c r="D4" s="24" t="str">
        <f t="shared" si="0"/>
        <v>na</v>
      </c>
      <c r="E4" s="1" t="s">
        <v>6</v>
      </c>
      <c r="F4" s="1">
        <v>80</v>
      </c>
      <c r="G4" s="22">
        <f t="shared" si="1"/>
        <v>432</v>
      </c>
      <c r="H4" s="21">
        <f t="shared" si="2"/>
        <v>432</v>
      </c>
      <c r="I4" s="14">
        <v>324</v>
      </c>
      <c r="J4" s="14" t="s">
        <v>11</v>
      </c>
      <c r="L4" s="44">
        <v>50</v>
      </c>
      <c r="M4" s="15" t="s">
        <v>13</v>
      </c>
      <c r="N4" s="43">
        <f t="shared" si="3"/>
        <v>0</v>
      </c>
    </row>
    <row r="5" spans="1:19">
      <c r="A5" t="s">
        <v>27</v>
      </c>
      <c r="B5" s="4"/>
      <c r="C5" s="25" t="str">
        <f t="shared" si="4"/>
        <v>na</v>
      </c>
      <c r="D5" s="24" t="str">
        <f t="shared" si="0"/>
        <v>na</v>
      </c>
      <c r="E5" s="1" t="s">
        <v>7</v>
      </c>
      <c r="F5" s="1">
        <v>76</v>
      </c>
      <c r="G5" s="22">
        <f t="shared" si="1"/>
        <v>411</v>
      </c>
      <c r="H5" s="21">
        <f t="shared" si="2"/>
        <v>411</v>
      </c>
      <c r="I5" s="14">
        <v>346</v>
      </c>
      <c r="J5" s="14" t="s">
        <v>10</v>
      </c>
      <c r="L5" s="44">
        <v>55</v>
      </c>
      <c r="M5" s="15" t="s">
        <v>12</v>
      </c>
      <c r="N5" s="43">
        <f t="shared" si="3"/>
        <v>0</v>
      </c>
    </row>
    <row r="6" spans="1:19">
      <c r="A6" t="s">
        <v>28</v>
      </c>
      <c r="B6" s="4"/>
      <c r="C6" s="25" t="str">
        <f t="shared" si="4"/>
        <v>na</v>
      </c>
      <c r="D6" s="24" t="str">
        <f t="shared" si="0"/>
        <v>na</v>
      </c>
      <c r="E6" s="1" t="s">
        <v>8</v>
      </c>
      <c r="F6" s="1">
        <v>73</v>
      </c>
      <c r="G6" s="22">
        <f t="shared" si="1"/>
        <v>395</v>
      </c>
      <c r="H6" s="21">
        <f t="shared" si="2"/>
        <v>395</v>
      </c>
      <c r="I6" s="14">
        <v>373</v>
      </c>
      <c r="J6" s="14" t="s">
        <v>9</v>
      </c>
      <c r="L6" s="44">
        <v>60</v>
      </c>
      <c r="M6" s="15" t="s">
        <v>11</v>
      </c>
      <c r="N6" s="43">
        <f t="shared" si="3"/>
        <v>0</v>
      </c>
    </row>
    <row r="7" spans="1:19">
      <c r="A7" s="2" t="s">
        <v>19</v>
      </c>
      <c r="B7" s="5">
        <f>SUM(B2:B6)</f>
        <v>0</v>
      </c>
      <c r="C7" s="25" t="str">
        <f t="shared" si="4"/>
        <v>na</v>
      </c>
      <c r="D7" s="24" t="str">
        <f t="shared" si="0"/>
        <v>na</v>
      </c>
      <c r="E7" s="1" t="s">
        <v>9</v>
      </c>
      <c r="F7" s="1">
        <v>69</v>
      </c>
      <c r="G7" s="22">
        <f t="shared" si="1"/>
        <v>373</v>
      </c>
      <c r="H7" s="21">
        <f t="shared" si="2"/>
        <v>373</v>
      </c>
      <c r="I7" s="14">
        <v>395</v>
      </c>
      <c r="J7" s="14" t="s">
        <v>8</v>
      </c>
      <c r="L7" s="44">
        <v>64</v>
      </c>
      <c r="M7" s="15" t="s">
        <v>10</v>
      </c>
      <c r="N7" s="43">
        <f t="shared" si="3"/>
        <v>0</v>
      </c>
    </row>
    <row r="8" spans="1:19">
      <c r="A8" s="2" t="s">
        <v>18</v>
      </c>
      <c r="C8" s="25" t="str">
        <f t="shared" si="4"/>
        <v>na</v>
      </c>
      <c r="D8" s="24" t="str">
        <f t="shared" si="0"/>
        <v>na</v>
      </c>
      <c r="E8" s="1" t="s">
        <v>10</v>
      </c>
      <c r="F8" s="1">
        <v>64</v>
      </c>
      <c r="G8" s="22">
        <f t="shared" si="1"/>
        <v>346</v>
      </c>
      <c r="H8" s="21">
        <f t="shared" si="2"/>
        <v>346</v>
      </c>
      <c r="I8" s="14">
        <v>411</v>
      </c>
      <c r="J8" s="14" t="s">
        <v>7</v>
      </c>
      <c r="L8" s="44">
        <v>69</v>
      </c>
      <c r="M8" s="15" t="s">
        <v>9</v>
      </c>
      <c r="N8" s="43">
        <f t="shared" si="3"/>
        <v>0</v>
      </c>
    </row>
    <row r="9" spans="1:19">
      <c r="A9" s="2" t="s">
        <v>23</v>
      </c>
      <c r="B9" s="28">
        <v>150</v>
      </c>
      <c r="C9" s="25" t="str">
        <f t="shared" si="4"/>
        <v>na</v>
      </c>
      <c r="D9" s="24" t="str">
        <f t="shared" si="0"/>
        <v>na</v>
      </c>
      <c r="E9" s="1" t="s">
        <v>11</v>
      </c>
      <c r="F9" s="1">
        <v>60</v>
      </c>
      <c r="G9" s="22">
        <f t="shared" si="1"/>
        <v>324</v>
      </c>
      <c r="H9" s="21">
        <f t="shared" si="2"/>
        <v>324</v>
      </c>
      <c r="I9" s="14">
        <v>432</v>
      </c>
      <c r="J9" s="14" t="s">
        <v>6</v>
      </c>
      <c r="L9" s="44">
        <v>73</v>
      </c>
      <c r="M9" s="15" t="s">
        <v>8</v>
      </c>
      <c r="N9" s="43">
        <f t="shared" si="3"/>
        <v>0</v>
      </c>
    </row>
    <row r="10" spans="1:19">
      <c r="A10" s="2" t="s">
        <v>20</v>
      </c>
      <c r="C10" s="25" t="str">
        <f t="shared" si="4"/>
        <v>na</v>
      </c>
      <c r="D10" s="24" t="str">
        <f t="shared" si="0"/>
        <v>na</v>
      </c>
      <c r="E10" s="1" t="s">
        <v>12</v>
      </c>
      <c r="F10" s="1">
        <v>55</v>
      </c>
      <c r="G10" s="22">
        <f t="shared" si="1"/>
        <v>297</v>
      </c>
      <c r="H10" s="21">
        <f t="shared" si="2"/>
        <v>297</v>
      </c>
      <c r="I10" s="14">
        <v>449</v>
      </c>
      <c r="J10" s="14" t="s">
        <v>5</v>
      </c>
      <c r="L10" s="44">
        <v>76</v>
      </c>
      <c r="M10" s="15" t="s">
        <v>7</v>
      </c>
      <c r="N10" s="43">
        <f t="shared" si="3"/>
        <v>0</v>
      </c>
    </row>
    <row r="11" spans="1:19">
      <c r="C11" s="25" t="str">
        <f t="shared" si="4"/>
        <v>na</v>
      </c>
      <c r="D11" s="24" t="str">
        <f t="shared" si="0"/>
        <v>na</v>
      </c>
      <c r="E11" s="1" t="s">
        <v>13</v>
      </c>
      <c r="F11" s="1">
        <v>50</v>
      </c>
      <c r="G11" s="22">
        <f t="shared" si="1"/>
        <v>270</v>
      </c>
      <c r="H11" s="21">
        <f t="shared" si="2"/>
        <v>270</v>
      </c>
      <c r="I11" s="14">
        <v>465</v>
      </c>
      <c r="J11" s="14" t="s">
        <v>4</v>
      </c>
      <c r="L11" s="44">
        <v>80</v>
      </c>
      <c r="M11" s="15" t="s">
        <v>6</v>
      </c>
      <c r="N11" s="43">
        <f t="shared" si="3"/>
        <v>0</v>
      </c>
    </row>
    <row r="12" spans="1:19">
      <c r="C12" s="3"/>
      <c r="H12" s="16"/>
      <c r="L12" s="44">
        <v>83</v>
      </c>
      <c r="M12" s="15" t="s">
        <v>5</v>
      </c>
      <c r="N12" s="43">
        <f t="shared" si="3"/>
        <v>0</v>
      </c>
    </row>
    <row r="13" spans="1:19">
      <c r="A13" s="2" t="s">
        <v>26</v>
      </c>
      <c r="L13" s="44">
        <v>86</v>
      </c>
      <c r="M13" s="15" t="s">
        <v>4</v>
      </c>
      <c r="N13" s="43">
        <f t="shared" si="3"/>
        <v>0</v>
      </c>
    </row>
    <row r="14" spans="1:19">
      <c r="B14" s="7"/>
      <c r="E14" s="3"/>
      <c r="G14" s="3"/>
      <c r="M14" s="42" t="s">
        <v>34</v>
      </c>
      <c r="N14" s="43">
        <f>SUM(N3:N13)</f>
        <v>0</v>
      </c>
    </row>
    <row r="15" spans="1:19" s="6" customFormat="1" ht="16" thickBot="1">
      <c r="B15" s="7"/>
      <c r="C15" s="1"/>
      <c r="D15" s="26"/>
      <c r="E15" s="3"/>
      <c r="F15" s="7"/>
      <c r="G15" s="7"/>
      <c r="H15" s="17"/>
      <c r="I15" s="19"/>
      <c r="J15" s="19"/>
      <c r="K15" s="19"/>
      <c r="L15" s="42"/>
      <c r="M15" s="42"/>
      <c r="N15" s="42"/>
    </row>
    <row r="16" spans="1:19" s="6" customFormat="1" ht="27" thickBot="1">
      <c r="A16" s="29" t="s">
        <v>29</v>
      </c>
      <c r="B16" s="37" t="str">
        <f>IF(B7=0,"",IF(MAX(B2:B4)&lt;(B7/3.9),INDEX($M$3:$M$13,MATCH(MAX(B2:B4),$L$3:$L$13,1)),INDEX($M$3:$M$13,MATCH((B7/3.9),$L$3:$L$13,1))))</f>
        <v/>
      </c>
      <c r="C16" s="1"/>
      <c r="D16" s="26"/>
      <c r="E16" s="3"/>
      <c r="F16" s="7"/>
      <c r="G16" s="7"/>
      <c r="H16" s="33"/>
      <c r="I16" s="30"/>
      <c r="J16" s="30"/>
      <c r="K16" s="19"/>
      <c r="L16" s="42"/>
      <c r="M16" s="42"/>
      <c r="N16" s="42"/>
      <c r="O16" s="30"/>
      <c r="P16" s="30"/>
      <c r="Q16" s="30"/>
      <c r="R16" s="30"/>
      <c r="S16" s="30"/>
    </row>
    <row r="17" spans="1:14" s="8" customFormat="1">
      <c r="B17" s="1"/>
      <c r="C17" s="1"/>
      <c r="D17" s="27"/>
      <c r="E17" s="3"/>
      <c r="F17" s="9"/>
      <c r="G17" s="10"/>
      <c r="H17" s="18"/>
      <c r="I17" s="20"/>
      <c r="J17" s="20"/>
      <c r="K17" s="20"/>
      <c r="L17" s="42"/>
      <c r="M17" s="42"/>
      <c r="N17" s="42"/>
    </row>
    <row r="18" spans="1:14">
      <c r="E18" s="3"/>
    </row>
    <row r="19" spans="1:14">
      <c r="E19" s="3"/>
      <c r="G19" s="23"/>
    </row>
    <row r="20" spans="1:14">
      <c r="E20" s="3"/>
    </row>
    <row r="21" spans="1:14">
      <c r="E21" s="3"/>
    </row>
    <row r="23" spans="1:14">
      <c r="B23" s="12"/>
    </row>
    <row r="24" spans="1:14">
      <c r="A24" s="12"/>
      <c r="B24" s="11"/>
    </row>
    <row r="25" spans="1:14">
      <c r="A25" s="11"/>
      <c r="B25" s="11"/>
    </row>
    <row r="26" spans="1:14">
      <c r="A26" s="11"/>
      <c r="B26" s="11"/>
    </row>
    <row r="27" spans="1:14">
      <c r="A27" s="11"/>
      <c r="B27" s="11"/>
    </row>
    <row r="28" spans="1:14">
      <c r="A28" s="11"/>
      <c r="B28" s="12"/>
    </row>
    <row r="29" spans="1:14">
      <c r="A29" s="12"/>
      <c r="B29" s="11"/>
    </row>
    <row r="30" spans="1:14">
      <c r="A30" s="13"/>
      <c r="B30" s="11"/>
    </row>
    <row r="31" spans="1:14">
      <c r="A31" s="13"/>
      <c r="B31" s="11"/>
    </row>
    <row r="32" spans="1:14">
      <c r="A32" s="13"/>
    </row>
  </sheetData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After Exam 1</vt:lpstr>
      <vt:lpstr>After Exam 2</vt:lpstr>
      <vt:lpstr>After Exam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russellk</dc:creator>
  <cp:lastModifiedBy>Microsoft Office User</cp:lastModifiedBy>
  <dcterms:created xsi:type="dcterms:W3CDTF">2011-08-01T22:22:05Z</dcterms:created>
  <dcterms:modified xsi:type="dcterms:W3CDTF">2019-05-06T13:06:09Z</dcterms:modified>
</cp:coreProperties>
</file>